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15" windowWidth="15480" windowHeight="14505" activeTab="0"/>
  </bookViews>
  <sheets>
    <sheet name="List1" sheetId="1" r:id="rId1"/>
  </sheets>
  <definedNames>
    <definedName name="_xlnm.Print_Titles" localSheetId="0">'List1'!$65:$65</definedName>
    <definedName name="_xlnm.Print_Area" localSheetId="0">'List1'!$A$1:$H$70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Katerina</author>
    <author>KM</author>
  </authors>
  <commentList>
    <comment ref="A70" authorId="0">
      <text>
        <r>
          <rPr>
            <sz val="8"/>
            <rFont val="Tahoma"/>
            <family val="2"/>
          </rPr>
          <t xml:space="preserve">Uveďte datum, kdy byla tabulka vyplněna/aktualizována.
</t>
        </r>
      </text>
    </comment>
    <comment ref="A9" authorId="1">
      <text>
        <r>
          <rPr>
            <sz val="8"/>
            <rFont val="Tahoma"/>
            <family val="2"/>
          </rPr>
          <t xml:space="preserve">Vyplňte označení položky rozpočtu v souladu se schváleným rozpočtem projektu obsaženým v grantové smlouvě, případně – pokud jste provedli nepodstatné změny rozpočtu - podle aktuálně platného rozpočtu vzniklého poté, co jste rozpočet upravili v souladu s pravidly danými Projektovou příručkou OPPA.
</t>
        </r>
      </text>
    </comment>
    <comment ref="C9" authorId="1">
      <text>
        <r>
          <rPr>
            <sz val="8"/>
            <rFont val="Tahoma"/>
            <family val="2"/>
          </rPr>
          <t>Doplňte částku, která je na danou položku v rozpočtu aktuálně vyhrazena. Pokud jste v rozpočtu neprovedli žádné změny, bude částka odpovídat rozpočtu z grantové smlouvy, v případě, že jste změny rozpočtu udělali, vyplňte částky dle aktuálně platného rozpočtu.</t>
        </r>
      </text>
    </comment>
    <comment ref="D9" authorId="1">
      <text>
        <r>
          <rPr>
            <sz val="8"/>
            <rFont val="Tahoma"/>
            <family val="2"/>
          </rPr>
          <t xml:space="preserve">Uveďte součet všech již prokázaných a schválených nákladů v rámci dané položky rozpočtu
</t>
        </r>
      </text>
    </comment>
    <comment ref="E9" authorId="1">
      <text>
        <r>
          <rPr>
            <sz val="8"/>
            <rFont val="Tahoma"/>
            <family val="2"/>
          </rPr>
          <t>Je zadán vzorec: Podíl už prokázaných a schválených nákladů vůči platnému rozpočtu</t>
        </r>
      </text>
    </comment>
    <comment ref="F9" authorId="1">
      <text>
        <r>
          <rPr>
            <sz val="8"/>
            <rFont val="Tahoma"/>
            <family val="2"/>
          </rPr>
          <t xml:space="preserve">Uveďte částky, které prokazujete jakožto způsobilé náklady v rámci této monitorovací zprávy
</t>
        </r>
      </text>
    </comment>
    <comment ref="G9" authorId="1">
      <text>
        <r>
          <rPr>
            <sz val="8"/>
            <rFont val="Tahoma"/>
            <family val="2"/>
          </rPr>
          <t xml:space="preserve">Je zadán vzorec: Podíl aktuálně prokazovaných nákladů vůči platnému rozpočtu
</t>
        </r>
      </text>
    </comment>
    <comment ref="H9" authorId="1">
      <text>
        <r>
          <rPr>
            <sz val="8"/>
            <rFont val="Tahoma"/>
            <family val="2"/>
          </rPr>
          <t xml:space="preserve">Je zadán vzorec: Podíl prokazovaných a už prokázaných a schválených nákladů vůči platnému rozpočtu
</t>
        </r>
      </text>
    </comment>
    <comment ref="B9" authorId="2">
      <text>
        <r>
          <rPr>
            <sz val="8"/>
            <rFont val="Tahoma"/>
            <family val="2"/>
          </rPr>
          <t>Vyplňte název položky rozpočtu v souladu se schváleným rozpočtem projektu obsaženým v grantové smlouvě, případně – pokud jste provedli nepodstatné změny rozpočtu - podle aktuálně platného rozpočtu vzniklého poté, co jste rozpočet upravili v souladu s pravidly danými Projektovou příručkou OPPA.</t>
        </r>
      </text>
    </comment>
  </commentList>
</comments>
</file>

<file path=xl/sharedStrings.xml><?xml version="1.0" encoding="utf-8"?>
<sst xmlns="http://schemas.openxmlformats.org/spreadsheetml/2006/main" count="124" uniqueCount="121">
  <si>
    <t>Datum</t>
  </si>
  <si>
    <t xml:space="preserve">  </t>
  </si>
  <si>
    <t>Rozpočet</t>
  </si>
  <si>
    <t>Platný rozpočet (schválený či upravený příjemcem) v Kč</t>
  </si>
  <si>
    <t>Dosud prokázáno v % (vůči platnému rozpočtu)</t>
  </si>
  <si>
    <r>
      <t>Aktuálně prokazováno v %</t>
    </r>
    <r>
      <rPr>
        <sz val="10"/>
        <rFont val="Arial CE"/>
        <family val="2"/>
      </rPr>
      <t xml:space="preserve"> (vůči platnému rozpočtu)</t>
    </r>
  </si>
  <si>
    <t xml:space="preserve">Součet: dříve + aktuálně prokázáno v % </t>
  </si>
  <si>
    <t>Typy nákladů</t>
  </si>
  <si>
    <t>Kód</t>
  </si>
  <si>
    <t>Osobní náklady</t>
  </si>
  <si>
    <t>Pracovní smlouva</t>
  </si>
  <si>
    <t>1.1</t>
  </si>
  <si>
    <t>1.2</t>
  </si>
  <si>
    <t>DPČ</t>
  </si>
  <si>
    <t>1.3</t>
  </si>
  <si>
    <t>DPP</t>
  </si>
  <si>
    <t>1.4</t>
  </si>
  <si>
    <t>Autorský honorář</t>
  </si>
  <si>
    <t>Cestovní náhrady</t>
  </si>
  <si>
    <t>2.1</t>
  </si>
  <si>
    <t>Cestovné pro místní personál</t>
  </si>
  <si>
    <t>2.2</t>
  </si>
  <si>
    <t>Cestovné pro zahraniční personál</t>
  </si>
  <si>
    <t>Neodpisovaný hmotný majetek</t>
  </si>
  <si>
    <t>3.1</t>
  </si>
  <si>
    <t>Zařízení a vybavení</t>
  </si>
  <si>
    <t>Neodpisovaný nehmotný majetek</t>
  </si>
  <si>
    <t>3.2</t>
  </si>
  <si>
    <t>Odpisovaný nehmotný majetek</t>
  </si>
  <si>
    <t>3.3</t>
  </si>
  <si>
    <t>3.4</t>
  </si>
  <si>
    <t>Výukový a výrobní materiál/pomůcky</t>
  </si>
  <si>
    <t>Služby</t>
  </si>
  <si>
    <t>Přímá podpora</t>
  </si>
  <si>
    <t>5.1</t>
  </si>
  <si>
    <t>Mzdové příspěvky cílové skupině</t>
  </si>
  <si>
    <t>5.2</t>
  </si>
  <si>
    <t>Stravné, cestovné a ubytování cílové skupiny</t>
  </si>
  <si>
    <t>5.3</t>
  </si>
  <si>
    <t>Jiné</t>
  </si>
  <si>
    <t>Křížové financování</t>
  </si>
  <si>
    <t>6.1</t>
  </si>
  <si>
    <t>Odpisovaný hmotný majetek</t>
  </si>
  <si>
    <t>6.2</t>
  </si>
  <si>
    <t>Stavební úpravy</t>
  </si>
  <si>
    <t>6.3</t>
  </si>
  <si>
    <t>Neodpisovaný nábytek</t>
  </si>
  <si>
    <t>Nepřímé náklady</t>
  </si>
  <si>
    <t>Celkové náklady projektu</t>
  </si>
  <si>
    <t>9</t>
  </si>
  <si>
    <t>Celkové přímé náklady projektu bez křížového financování</t>
  </si>
  <si>
    <t>Aktuálně prokazované náklady v Kč</t>
  </si>
  <si>
    <t>Dosud schválené náklady v Kč</t>
  </si>
  <si>
    <t>Název projektu</t>
  </si>
  <si>
    <t>Registrační číslo</t>
  </si>
  <si>
    <t>1.2.1</t>
  </si>
  <si>
    <t>1.2.2</t>
  </si>
  <si>
    <t>1.2.3</t>
  </si>
  <si>
    <t>manažer projektu</t>
  </si>
  <si>
    <t>vedoucí skupiny metodiků</t>
  </si>
  <si>
    <t>metodici projektu</t>
  </si>
  <si>
    <t>1.3.1</t>
  </si>
  <si>
    <t>1.3.2</t>
  </si>
  <si>
    <t>1.3.4</t>
  </si>
  <si>
    <t>odborní garanti</t>
  </si>
  <si>
    <t>průvodci</t>
  </si>
  <si>
    <t>externí odborní pracovníci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</si>
  <si>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</si>
  <si>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</si>
  <si>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</si>
  <si>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</si>
  <si>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</si>
  <si>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</si>
  <si>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</si>
  <si>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</si>
  <si>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</si>
  <si>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</t>
  </si>
  <si>
    <t>notebook</t>
  </si>
  <si>
    <t>stolní PC sestava</t>
  </si>
  <si>
    <t>multifunkční zařízení pro intenzívní využití</t>
  </si>
  <si>
    <t>přenosný dataprojektor</t>
  </si>
  <si>
    <t>digitální videokamera</t>
  </si>
  <si>
    <t>digitální fotoaparát</t>
  </si>
  <si>
    <t>interaktivní tabule</t>
  </si>
  <si>
    <t>ozvučení učebny</t>
  </si>
  <si>
    <t>vizualizér</t>
  </si>
  <si>
    <t>laminátor</t>
  </si>
  <si>
    <t>3.2.1</t>
  </si>
  <si>
    <t>3.2.2</t>
  </si>
  <si>
    <t>3.2.3</t>
  </si>
  <si>
    <t>kancelářský balík</t>
  </si>
  <si>
    <t>grafický software Corel Draw</t>
  </si>
  <si>
    <t>grafický software Adobe Photoshop Extended</t>
  </si>
  <si>
    <t>3.4.1</t>
  </si>
  <si>
    <t>3.4.2</t>
  </si>
  <si>
    <t>3.4.3</t>
  </si>
  <si>
    <t>odborná literatura</t>
  </si>
  <si>
    <t>nástroje pro výrobu didaktických pomůcek</t>
  </si>
  <si>
    <t>kancelářský materiál pro výrobu didaktických pomůcek</t>
  </si>
  <si>
    <t>4.1</t>
  </si>
  <si>
    <t>4.2</t>
  </si>
  <si>
    <t>lektorné na vzdělávací semináře</t>
  </si>
  <si>
    <t>tisky pracovních listů</t>
  </si>
  <si>
    <t>5.2.1</t>
  </si>
  <si>
    <t>5.2.2</t>
  </si>
  <si>
    <t>5.2.3</t>
  </si>
  <si>
    <t>stravné na vzdělávací seminář</t>
  </si>
  <si>
    <t>cestovné na vzdělávací seminář</t>
  </si>
  <si>
    <t>ubytování na vzdělávací seminář</t>
  </si>
  <si>
    <t>CZ.2.17/3.1.00/32718</t>
  </si>
  <si>
    <t>Trojské trumfy pražským školám</t>
  </si>
  <si>
    <t>3.2.4</t>
  </si>
  <si>
    <t>grafický program InDesign CS5 CZ EDU</t>
  </si>
  <si>
    <t>grafik</t>
  </si>
  <si>
    <t>výtvarník</t>
  </si>
  <si>
    <t>1.3.3</t>
  </si>
  <si>
    <t>1.3.5</t>
  </si>
  <si>
    <t>3.4.4</t>
  </si>
  <si>
    <t>didaktické pomůcky</t>
  </si>
  <si>
    <t>1.2.4</t>
  </si>
  <si>
    <t>1.2.5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</si>
</sst>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%;[Red]\&gt;\100%"/>
  </numFmts>
  <fonts count="30">
    <font>
      <sz val="10"/>
      <name val="Arial CE"/>
      <family val="0"/>
    </font>
    <font>
      <b/>
      <sz val="12"/>
      <color indexed="6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19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9" borderId="13" xfId="0" applyFill="1" applyBorder="1" applyAlignment="1">
      <alignment horizontal="left" vertical="center"/>
    </xf>
    <xf numFmtId="0" fontId="0" fillId="19" borderId="14" xfId="0" applyFill="1" applyBorder="1" applyAlignment="1">
      <alignment horizontal="left" vertical="center" wrapText="1"/>
    </xf>
    <xf numFmtId="49" fontId="0" fillId="19" borderId="15" xfId="0" applyNumberFormat="1" applyFill="1" applyBorder="1" applyAlignment="1">
      <alignment wrapText="1"/>
    </xf>
    <xf numFmtId="0" fontId="0" fillId="0" borderId="0" xfId="0" applyFill="1" applyAlignment="1">
      <alignment vertical="center"/>
    </xf>
    <xf numFmtId="49" fontId="0" fillId="0" borderId="15" xfId="0" applyNumberFormat="1" applyBorder="1" applyAlignment="1">
      <alignment wrapText="1"/>
    </xf>
    <xf numFmtId="49" fontId="0" fillId="19" borderId="13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19" borderId="16" xfId="0" applyNumberFormat="1" applyFill="1" applyBorder="1" applyAlignment="1">
      <alignment wrapText="1"/>
    </xf>
    <xf numFmtId="49" fontId="0" fillId="19" borderId="17" xfId="0" applyNumberFormat="1" applyFill="1" applyBorder="1" applyAlignment="1">
      <alignment wrapText="1"/>
    </xf>
    <xf numFmtId="0" fontId="0" fillId="0" borderId="0" xfId="0" applyBorder="1" applyAlignment="1">
      <alignment vertical="center"/>
    </xf>
    <xf numFmtId="49" fontId="0" fillId="19" borderId="18" xfId="0" applyNumberFormat="1" applyFill="1" applyBorder="1" applyAlignment="1">
      <alignment wrapText="1"/>
    </xf>
    <xf numFmtId="49" fontId="0" fillId="19" borderId="19" xfId="0" applyNumberFormat="1" applyFill="1" applyBorder="1" applyAlignment="1">
      <alignment wrapText="1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19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19" borderId="15" xfId="0" applyNumberFormat="1" applyFill="1" applyBorder="1" applyAlignment="1">
      <alignment horizontal="center" vertical="center" wrapText="1"/>
    </xf>
    <xf numFmtId="4" fontId="0" fillId="19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19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19" borderId="15" xfId="0" applyNumberFormat="1" applyFont="1" applyFill="1" applyBorder="1" applyAlignment="1" applyProtection="1">
      <alignment horizontal="center" vertical="center"/>
      <protection locked="0"/>
    </xf>
    <xf numFmtId="4" fontId="0" fillId="19" borderId="19" xfId="0" applyNumberFormat="1" applyFont="1" applyFill="1" applyBorder="1" applyAlignment="1" applyProtection="1">
      <alignment horizontal="center" vertical="center"/>
      <protection locked="0"/>
    </xf>
    <xf numFmtId="4" fontId="0" fillId="19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0" fontId="1" fillId="0" borderId="10" xfId="47" applyNumberFormat="1" applyFont="1" applyBorder="1" applyAlignment="1">
      <alignment horizontal="center" vertical="center"/>
    </xf>
    <xf numFmtId="10" fontId="0" fillId="0" borderId="11" xfId="47" applyNumberFormat="1" applyFont="1" applyBorder="1" applyAlignment="1">
      <alignment horizontal="center" vertical="center"/>
    </xf>
    <xf numFmtId="10" fontId="0" fillId="19" borderId="15" xfId="47" applyNumberFormat="1" applyFont="1" applyFill="1" applyBorder="1" applyAlignment="1">
      <alignment horizontal="center" vertical="center" wrapText="1"/>
    </xf>
    <xf numFmtId="10" fontId="0" fillId="19" borderId="15" xfId="47" applyNumberFormat="1" applyFont="1" applyFill="1" applyBorder="1" applyAlignment="1" applyProtection="1">
      <alignment horizontal="center" vertical="center" wrapText="1"/>
      <protection locked="0"/>
    </xf>
    <xf numFmtId="10" fontId="0" fillId="0" borderId="15" xfId="47" applyNumberFormat="1" applyFont="1" applyFill="1" applyBorder="1" applyAlignment="1" applyProtection="1">
      <alignment horizontal="center" vertical="center" wrapText="1"/>
      <protection locked="0"/>
    </xf>
    <xf numFmtId="10" fontId="0" fillId="19" borderId="17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47" applyNumberFormat="1" applyFont="1" applyAlignment="1">
      <alignment horizontal="center" vertical="center"/>
    </xf>
    <xf numFmtId="10" fontId="0" fillId="0" borderId="0" xfId="47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19" borderId="15" xfId="0" applyNumberForma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19" borderId="15" xfId="47" applyNumberFormat="1" applyFont="1" applyFill="1" applyBorder="1" applyAlignment="1">
      <alignment horizontal="center" vertical="center" wrapText="1"/>
    </xf>
    <xf numFmtId="10" fontId="4" fillId="0" borderId="0" xfId="47" applyNumberFormat="1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0" fillId="19" borderId="20" xfId="47" applyNumberFormat="1" applyFont="1" applyFill="1" applyBorder="1" applyAlignment="1" applyProtection="1">
      <alignment horizontal="center" vertical="center" wrapText="1"/>
      <protection locked="0"/>
    </xf>
    <xf numFmtId="10" fontId="0" fillId="19" borderId="14" xfId="47" applyNumberFormat="1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2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19" borderId="20" xfId="0" applyFont="1" applyFill="1" applyBorder="1" applyAlignment="1">
      <alignment horizontal="left" vertical="center"/>
    </xf>
    <xf numFmtId="0" fontId="7" fillId="19" borderId="22" xfId="0" applyFont="1" applyFill="1" applyBorder="1" applyAlignment="1">
      <alignment horizontal="left" vertical="center"/>
    </xf>
    <xf numFmtId="0" fontId="7" fillId="19" borderId="14" xfId="0" applyFont="1" applyFill="1" applyBorder="1" applyAlignment="1">
      <alignment horizontal="left" vertical="center"/>
    </xf>
    <xf numFmtId="49" fontId="9" fillId="19" borderId="23" xfId="0" applyNumberFormat="1" applyFont="1" applyFill="1" applyBorder="1" applyAlignment="1">
      <alignment horizontal="left" vertical="center" wrapText="1"/>
    </xf>
    <xf numFmtId="49" fontId="9" fillId="19" borderId="24" xfId="0" applyNumberFormat="1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left" vertical="center" wrapText="1"/>
    </xf>
    <xf numFmtId="49" fontId="9" fillId="19" borderId="2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8</xdr:col>
      <xdr:colOff>0</xdr:colOff>
      <xdr:row>2</xdr:row>
      <xdr:rowOff>228600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876800" y="0"/>
          <a:ext cx="45243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8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 PŘEHLED NÁKLADŮ PROJEKTU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Příloha monitorovací zprávy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22">
      <selection activeCell="D68" sqref="D68"/>
    </sheetView>
  </sheetViews>
  <sheetFormatPr defaultColWidth="9.00390625" defaultRowHeight="12.75"/>
  <cols>
    <col min="1" max="1" width="6.75390625" style="1" customWidth="1"/>
    <col min="2" max="2" width="38.625" style="1" customWidth="1"/>
    <col min="3" max="4" width="15.00390625" style="39" customWidth="1"/>
    <col min="5" max="5" width="10.125" style="48" customWidth="1"/>
    <col min="6" max="6" width="15.25390625" style="39" customWidth="1"/>
    <col min="7" max="7" width="11.25390625" style="55" customWidth="1"/>
    <col min="8" max="8" width="11.375" style="48" customWidth="1"/>
    <col min="9" max="16384" width="9.125" style="1" customWidth="1"/>
  </cols>
  <sheetData>
    <row r="1" spans="1:8" s="5" customFormat="1" ht="18">
      <c r="A1" s="4"/>
      <c r="B1" s="4"/>
      <c r="C1" s="26"/>
      <c r="D1" s="26"/>
      <c r="E1" s="41"/>
      <c r="F1" s="26"/>
      <c r="G1" s="49"/>
      <c r="H1" s="41"/>
    </row>
    <row r="2" spans="1:8" s="5" customFormat="1" ht="15.75">
      <c r="A2" s="6"/>
      <c r="B2" s="6"/>
      <c r="C2" s="26"/>
      <c r="D2" s="26"/>
      <c r="E2" s="41"/>
      <c r="F2" s="26"/>
      <c r="G2" s="50"/>
      <c r="H2" s="41"/>
    </row>
    <row r="3" spans="1:8" s="7" customFormat="1" ht="18.75" customHeight="1">
      <c r="A3" s="7" t="s">
        <v>1</v>
      </c>
      <c r="C3" s="27"/>
      <c r="D3" s="27"/>
      <c r="E3" s="42"/>
      <c r="F3" s="27"/>
      <c r="G3" s="51"/>
      <c r="H3" s="42"/>
    </row>
    <row r="4" spans="1:8" s="18" customFormat="1" ht="13.5" thickBot="1">
      <c r="A4" s="68"/>
      <c r="B4" s="68"/>
      <c r="C4" s="68"/>
      <c r="D4" s="68"/>
      <c r="E4" s="68"/>
      <c r="F4" s="68"/>
      <c r="G4" s="68"/>
      <c r="H4" s="68"/>
    </row>
    <row r="5" spans="1:9" s="18" customFormat="1" ht="12.75" customHeight="1">
      <c r="A5" s="72" t="s">
        <v>54</v>
      </c>
      <c r="B5" s="73"/>
      <c r="C5" s="78" t="s">
        <v>109</v>
      </c>
      <c r="D5" s="79"/>
      <c r="E5" s="79"/>
      <c r="F5" s="79"/>
      <c r="G5" s="79"/>
      <c r="H5" s="80"/>
      <c r="I5" s="64"/>
    </row>
    <row r="6" spans="1:9" s="18" customFormat="1" ht="13.5" customHeight="1" thickBot="1">
      <c r="A6" s="74" t="s">
        <v>53</v>
      </c>
      <c r="B6" s="75"/>
      <c r="C6" s="81" t="s">
        <v>110</v>
      </c>
      <c r="D6" s="82"/>
      <c r="E6" s="82"/>
      <c r="F6" s="82"/>
      <c r="G6" s="82"/>
      <c r="H6" s="83"/>
      <c r="I6" s="64"/>
    </row>
    <row r="7" spans="1:8" s="18" customFormat="1" ht="12.75">
      <c r="A7" s="76"/>
      <c r="B7" s="77"/>
      <c r="C7" s="77"/>
      <c r="D7" s="77"/>
      <c r="E7" s="77"/>
      <c r="F7" s="77"/>
      <c r="G7" s="77"/>
      <c r="H7" s="77"/>
    </row>
    <row r="8" spans="1:8" ht="12.75">
      <c r="A8" s="69" t="s">
        <v>2</v>
      </c>
      <c r="B8" s="71"/>
      <c r="C8" s="69"/>
      <c r="D8" s="70"/>
      <c r="E8" s="70"/>
      <c r="F8" s="70"/>
      <c r="G8" s="70"/>
      <c r="H8" s="71"/>
    </row>
    <row r="9" spans="1:8" ht="63.75">
      <c r="A9" s="9" t="s">
        <v>8</v>
      </c>
      <c r="B9" s="10" t="s">
        <v>7</v>
      </c>
      <c r="C9" s="28" t="s">
        <v>3</v>
      </c>
      <c r="D9" s="28" t="s">
        <v>52</v>
      </c>
      <c r="E9" s="43" t="s">
        <v>4</v>
      </c>
      <c r="F9" s="28" t="s">
        <v>51</v>
      </c>
      <c r="G9" s="52" t="s">
        <v>5</v>
      </c>
      <c r="H9" s="56" t="s">
        <v>6</v>
      </c>
    </row>
    <row r="10" spans="1:8" ht="12.75">
      <c r="A10" s="14">
        <v>1</v>
      </c>
      <c r="B10" s="11" t="s">
        <v>9</v>
      </c>
      <c r="C10" s="29">
        <v>2796640</v>
      </c>
      <c r="D10" s="21">
        <v>1228823</v>
      </c>
      <c r="E10" s="44">
        <f aca="true" t="shared" si="0" ref="E10:E54">IF(C10&gt;0,D10/C10," ")</f>
        <v>0.4393926282968133</v>
      </c>
      <c r="F10" s="21">
        <v>537712</v>
      </c>
      <c r="G10" s="44">
        <f aca="true" t="shared" si="1" ref="G10:G55">IF(C10&gt;0,F10/C10," ")</f>
        <v>0.1922707248698438</v>
      </c>
      <c r="H10" s="44">
        <f>IF(C10&gt;0,(F10+D10)/C10,0)</f>
        <v>0.6316633531666571</v>
      </c>
    </row>
    <row r="11" spans="1:8" s="12" customFormat="1" ht="12.75">
      <c r="A11" s="15" t="s">
        <v>11</v>
      </c>
      <c r="B11" s="13" t="s">
        <v>10</v>
      </c>
      <c r="C11" s="30">
        <v>0</v>
      </c>
      <c r="D11" s="22"/>
      <c r="E11" s="45" t="str">
        <f t="shared" si="0"/>
        <v> </v>
      </c>
      <c r="F11" s="22"/>
      <c r="G11" s="45" t="str">
        <f t="shared" si="1"/>
        <v> </v>
      </c>
      <c r="H11" s="45">
        <f aca="true" t="shared" si="2" ref="H11:H24">IF(C11&gt;0,(F11+D11)/C11,)</f>
        <v>0</v>
      </c>
    </row>
    <row r="12" spans="1:8" s="12" customFormat="1" ht="12.75">
      <c r="A12" s="15" t="s">
        <v>12</v>
      </c>
      <c r="B12" s="13" t="s">
        <v>13</v>
      </c>
      <c r="C12" s="30">
        <v>2127240</v>
      </c>
      <c r="D12" s="22">
        <v>1004404</v>
      </c>
      <c r="E12" s="45">
        <f t="shared" si="0"/>
        <v>0.47216299054173483</v>
      </c>
      <c r="F12" s="22">
        <v>363870</v>
      </c>
      <c r="G12" s="45">
        <f t="shared" si="1"/>
        <v>0.17105263157894737</v>
      </c>
      <c r="H12" s="45">
        <f t="shared" si="2"/>
        <v>0.6432156221206822</v>
      </c>
    </row>
    <row r="13" spans="1:8" s="12" customFormat="1" ht="12.75">
      <c r="A13" s="15" t="s">
        <v>55</v>
      </c>
      <c r="B13" s="13" t="s">
        <v>58</v>
      </c>
      <c r="C13" s="30">
        <v>401120</v>
      </c>
      <c r="D13" s="22">
        <v>185122</v>
      </c>
      <c r="E13" s="45">
        <f t="shared" si="0"/>
        <v>0.4615127642600718</v>
      </c>
      <c r="F13" s="22">
        <v>68381</v>
      </c>
      <c r="G13" s="45">
        <f>IF(C13&gt;0,F13/C13," ")</f>
        <v>0.17047516952532907</v>
      </c>
      <c r="H13" s="45">
        <f t="shared" si="2"/>
        <v>0.6319879337854009</v>
      </c>
    </row>
    <row r="14" spans="1:8" s="12" customFormat="1" ht="12.75">
      <c r="A14" s="15" t="s">
        <v>56</v>
      </c>
      <c r="B14" s="13" t="s">
        <v>59</v>
      </c>
      <c r="C14" s="30">
        <v>401120</v>
      </c>
      <c r="D14" s="22">
        <v>148981</v>
      </c>
      <c r="E14" s="45">
        <f t="shared" si="0"/>
        <v>0.3714125448743518</v>
      </c>
      <c r="F14" s="22">
        <v>67256</v>
      </c>
      <c r="G14" s="45">
        <f>IF(C14&gt;0,F14/C14," ")</f>
        <v>0.16767052253689668</v>
      </c>
      <c r="H14" s="45">
        <f t="shared" si="2"/>
        <v>0.5390830674112485</v>
      </c>
    </row>
    <row r="15" spans="1:8" s="12" customFormat="1" ht="12.75">
      <c r="A15" s="15" t="s">
        <v>57</v>
      </c>
      <c r="B15" s="13" t="s">
        <v>60</v>
      </c>
      <c r="C15" s="30">
        <v>1248000</v>
      </c>
      <c r="D15" s="22">
        <v>594052</v>
      </c>
      <c r="E15" s="45">
        <f t="shared" si="0"/>
        <v>0.47600320512820515</v>
      </c>
      <c r="F15" s="22">
        <v>228233</v>
      </c>
      <c r="G15" s="45">
        <f>IF(C15&gt;0,F15/C15," ")</f>
        <v>0.18287900641025642</v>
      </c>
      <c r="H15" s="45">
        <f t="shared" si="2"/>
        <v>0.6588822115384615</v>
      </c>
    </row>
    <row r="16" spans="1:8" s="12" customFormat="1" ht="12.75">
      <c r="A16" s="15" t="s">
        <v>119</v>
      </c>
      <c r="B16" s="13" t="s">
        <v>114</v>
      </c>
      <c r="C16" s="30">
        <v>55000</v>
      </c>
      <c r="D16" s="22">
        <v>54672</v>
      </c>
      <c r="E16" s="45">
        <f t="shared" si="0"/>
        <v>0.9940363636363636</v>
      </c>
      <c r="F16" s="22">
        <v>0</v>
      </c>
      <c r="G16" s="45">
        <f>IF(C16&gt;0,F16/C16," ")</f>
        <v>0</v>
      </c>
      <c r="H16" s="45">
        <f t="shared" si="2"/>
        <v>0.9940363636363636</v>
      </c>
    </row>
    <row r="17" spans="1:8" s="12" customFormat="1" ht="12.75">
      <c r="A17" s="15" t="s">
        <v>120</v>
      </c>
      <c r="B17" s="13" t="s">
        <v>113</v>
      </c>
      <c r="C17" s="30">
        <v>22000</v>
      </c>
      <c r="D17" s="22">
        <v>21577</v>
      </c>
      <c r="E17" s="45">
        <f t="shared" si="0"/>
        <v>0.9807727272727272</v>
      </c>
      <c r="F17" s="22">
        <v>0</v>
      </c>
      <c r="G17" s="45">
        <f>IF(C17&gt;0,F17/C17," ")</f>
        <v>0</v>
      </c>
      <c r="H17" s="45">
        <f t="shared" si="2"/>
        <v>0.9807727272727272</v>
      </c>
    </row>
    <row r="18" spans="1:8" s="12" customFormat="1" ht="12.75">
      <c r="A18" s="15" t="s">
        <v>14</v>
      </c>
      <c r="B18" s="13" t="s">
        <v>15</v>
      </c>
      <c r="C18" s="30">
        <v>669400</v>
      </c>
      <c r="D18" s="22">
        <v>224419</v>
      </c>
      <c r="E18" s="45">
        <f t="shared" si="0"/>
        <v>0.3352539587690469</v>
      </c>
      <c r="F18" s="22">
        <v>173842</v>
      </c>
      <c r="G18" s="45">
        <f t="shared" si="1"/>
        <v>0.2596982372273678</v>
      </c>
      <c r="H18" s="45">
        <f t="shared" si="2"/>
        <v>0.5949521959964147</v>
      </c>
    </row>
    <row r="19" spans="1:8" s="12" customFormat="1" ht="12.75">
      <c r="A19" s="15" t="s">
        <v>61</v>
      </c>
      <c r="B19" s="13" t="s">
        <v>64</v>
      </c>
      <c r="C19" s="30">
        <v>359800</v>
      </c>
      <c r="D19" s="22">
        <v>96600</v>
      </c>
      <c r="E19" s="45">
        <f t="shared" si="0"/>
        <v>0.26848249027237353</v>
      </c>
      <c r="F19" s="22">
        <v>17100</v>
      </c>
      <c r="G19" s="45">
        <f t="shared" si="1"/>
        <v>0.04752640355753196</v>
      </c>
      <c r="H19" s="45">
        <f t="shared" si="2"/>
        <v>0.3160088938299055</v>
      </c>
    </row>
    <row r="20" spans="1:8" s="12" customFormat="1" ht="12.75">
      <c r="A20" s="15" t="s">
        <v>62</v>
      </c>
      <c r="B20" s="13" t="s">
        <v>65</v>
      </c>
      <c r="C20" s="30">
        <v>7600</v>
      </c>
      <c r="D20" s="22">
        <v>0</v>
      </c>
      <c r="E20" s="45">
        <f t="shared" si="0"/>
        <v>0</v>
      </c>
      <c r="F20" s="22">
        <v>0</v>
      </c>
      <c r="G20" s="45">
        <f t="shared" si="1"/>
        <v>0</v>
      </c>
      <c r="H20" s="45">
        <f t="shared" si="2"/>
        <v>0</v>
      </c>
    </row>
    <row r="21" spans="1:8" s="12" customFormat="1" ht="12.75">
      <c r="A21" s="15" t="s">
        <v>115</v>
      </c>
      <c r="B21" s="13" t="s">
        <v>114</v>
      </c>
      <c r="C21" s="30">
        <v>142600</v>
      </c>
      <c r="D21" s="22">
        <v>87000</v>
      </c>
      <c r="E21" s="45">
        <f t="shared" si="0"/>
        <v>0.6100981767180925</v>
      </c>
      <c r="F21" s="22">
        <v>44700</v>
      </c>
      <c r="G21" s="45">
        <f t="shared" si="1"/>
        <v>0.3134642356241234</v>
      </c>
      <c r="H21" s="45">
        <f t="shared" si="2"/>
        <v>0.923562412342216</v>
      </c>
    </row>
    <row r="22" spans="1:8" s="12" customFormat="1" ht="12.75">
      <c r="A22" s="15" t="s">
        <v>63</v>
      </c>
      <c r="B22" s="13" t="s">
        <v>66</v>
      </c>
      <c r="C22" s="30">
        <v>43000</v>
      </c>
      <c r="D22" s="22">
        <v>4200</v>
      </c>
      <c r="E22" s="45">
        <f t="shared" si="0"/>
        <v>0.09767441860465116</v>
      </c>
      <c r="F22" s="22">
        <v>38800</v>
      </c>
      <c r="G22" s="45">
        <f t="shared" si="1"/>
        <v>0.9023255813953488</v>
      </c>
      <c r="H22" s="45">
        <f t="shared" si="2"/>
        <v>1</v>
      </c>
    </row>
    <row r="23" spans="1:8" s="12" customFormat="1" ht="12.75">
      <c r="A23" s="15" t="s">
        <v>116</v>
      </c>
      <c r="B23" s="13" t="s">
        <v>113</v>
      </c>
      <c r="C23" s="30">
        <v>116400</v>
      </c>
      <c r="D23" s="22">
        <v>36619</v>
      </c>
      <c r="E23" s="45">
        <f>IF(C23&gt;0,D23/C23," ")</f>
        <v>0.31459621993127146</v>
      </c>
      <c r="F23" s="22">
        <v>73242</v>
      </c>
      <c r="G23" s="45">
        <f>IF(C23&gt;0,F23/C23," ")</f>
        <v>0.6292268041237113</v>
      </c>
      <c r="H23" s="45">
        <f>IF(C23&gt;0,(F23+D23)/C23,)</f>
        <v>0.9438230240549829</v>
      </c>
    </row>
    <row r="24" spans="1:8" s="12" customFormat="1" ht="12.75">
      <c r="A24" s="15" t="s">
        <v>16</v>
      </c>
      <c r="B24" s="13" t="s">
        <v>17</v>
      </c>
      <c r="C24" s="30">
        <v>0</v>
      </c>
      <c r="D24" s="22"/>
      <c r="E24" s="45" t="str">
        <f t="shared" si="0"/>
        <v> </v>
      </c>
      <c r="F24" s="22"/>
      <c r="G24" s="45" t="str">
        <f t="shared" si="1"/>
        <v> </v>
      </c>
      <c r="H24" s="45">
        <f t="shared" si="2"/>
        <v>0</v>
      </c>
    </row>
    <row r="25" spans="1:8" s="12" customFormat="1" ht="12.75">
      <c r="A25" s="14">
        <v>2</v>
      </c>
      <c r="B25" s="11" t="s">
        <v>18</v>
      </c>
      <c r="C25" s="29">
        <v>0</v>
      </c>
      <c r="D25" s="21"/>
      <c r="E25" s="44" t="str">
        <f t="shared" si="0"/>
        <v> </v>
      </c>
      <c r="F25" s="21"/>
      <c r="G25" s="44" t="str">
        <f t="shared" si="1"/>
        <v> </v>
      </c>
      <c r="H25" s="44">
        <f>IF(C25&gt;0,(F25+D25)/C25,0)</f>
        <v>0</v>
      </c>
    </row>
    <row r="26" spans="1:8" s="12" customFormat="1" ht="12.75">
      <c r="A26" s="15" t="s">
        <v>19</v>
      </c>
      <c r="B26" s="13" t="s">
        <v>20</v>
      </c>
      <c r="C26" s="30">
        <v>0</v>
      </c>
      <c r="D26" s="22"/>
      <c r="E26" s="45" t="str">
        <f t="shared" si="0"/>
        <v> </v>
      </c>
      <c r="F26" s="22"/>
      <c r="G26" s="45" t="str">
        <f t="shared" si="1"/>
        <v> </v>
      </c>
      <c r="H26" s="45">
        <f>IF(C26&gt;0,(F26+D26)/C26,)</f>
        <v>0</v>
      </c>
    </row>
    <row r="27" spans="1:8" s="12" customFormat="1" ht="12.75">
      <c r="A27" s="15" t="s">
        <v>21</v>
      </c>
      <c r="B27" s="13" t="s">
        <v>22</v>
      </c>
      <c r="C27" s="30">
        <v>0</v>
      </c>
      <c r="D27" s="22"/>
      <c r="E27" s="45" t="str">
        <f t="shared" si="0"/>
        <v> </v>
      </c>
      <c r="F27" s="22"/>
      <c r="G27" s="45" t="str">
        <f t="shared" si="1"/>
        <v> </v>
      </c>
      <c r="H27" s="45">
        <f>IF(C27&gt;0,(F27+D27)/C27,)</f>
        <v>0</v>
      </c>
    </row>
    <row r="28" spans="1:8" s="12" customFormat="1" ht="12.75">
      <c r="A28" s="14">
        <v>3</v>
      </c>
      <c r="B28" s="11" t="s">
        <v>25</v>
      </c>
      <c r="C28" s="29">
        <v>303171.26</v>
      </c>
      <c r="D28" s="21">
        <v>213927</v>
      </c>
      <c r="E28" s="44">
        <f t="shared" si="0"/>
        <v>0.7056308701557001</v>
      </c>
      <c r="F28" s="21">
        <v>13218</v>
      </c>
      <c r="G28" s="44">
        <f t="shared" si="1"/>
        <v>0.04359911952076196</v>
      </c>
      <c r="H28" s="44">
        <f>IF(C28&gt;0,(F28+D28)/C28,0)</f>
        <v>0.749229989676462</v>
      </c>
    </row>
    <row r="29" spans="1:8" s="12" customFormat="1" ht="12.75">
      <c r="A29" s="15" t="s">
        <v>24</v>
      </c>
      <c r="B29" s="13" t="s">
        <v>23</v>
      </c>
      <c r="C29" s="30">
        <v>231982.17</v>
      </c>
      <c r="D29" s="22">
        <v>182296</v>
      </c>
      <c r="E29" s="45">
        <f t="shared" si="0"/>
        <v>0.7858190135905703</v>
      </c>
      <c r="F29" s="22"/>
      <c r="G29" s="45">
        <f t="shared" si="1"/>
        <v>0</v>
      </c>
      <c r="H29" s="45">
        <f>IF(C29&gt;0,(F29+D29)/C29,)</f>
        <v>0.7858190135905703</v>
      </c>
    </row>
    <row r="30" spans="1:8" s="12" customFormat="1" ht="12.75">
      <c r="A30" s="15" t="s">
        <v>76</v>
      </c>
      <c r="B30" s="13" t="s">
        <v>77</v>
      </c>
      <c r="C30" s="30">
        <v>71400</v>
      </c>
      <c r="D30" s="22">
        <v>65868</v>
      </c>
      <c r="E30" s="45">
        <f t="shared" si="0"/>
        <v>0.9225210084033614</v>
      </c>
      <c r="F30" s="22"/>
      <c r="G30" s="45">
        <f t="shared" si="1"/>
        <v>0</v>
      </c>
      <c r="H30" s="45">
        <f aca="true" t="shared" si="3" ref="H30:H68">IF(C30&gt;0,(F30+D30)/C30,)</f>
        <v>0.9225210084033614</v>
      </c>
    </row>
    <row r="31" spans="1:8" s="12" customFormat="1" ht="12.75">
      <c r="A31" s="15" t="s">
        <v>67</v>
      </c>
      <c r="B31" s="13" t="s">
        <v>78</v>
      </c>
      <c r="C31" s="30">
        <v>19040</v>
      </c>
      <c r="D31" s="22">
        <v>17827</v>
      </c>
      <c r="E31" s="45">
        <f t="shared" si="0"/>
        <v>0.9362920168067227</v>
      </c>
      <c r="F31" s="22"/>
      <c r="G31" s="45">
        <f t="shared" si="1"/>
        <v>0</v>
      </c>
      <c r="H31" s="45">
        <f t="shared" si="3"/>
        <v>0.9362920168067227</v>
      </c>
    </row>
    <row r="32" spans="1:8" s="12" customFormat="1" ht="12.75">
      <c r="A32" s="15" t="s">
        <v>68</v>
      </c>
      <c r="B32" s="13" t="s">
        <v>79</v>
      </c>
      <c r="C32" s="30">
        <v>35700</v>
      </c>
      <c r="D32" s="22">
        <v>16906</v>
      </c>
      <c r="E32" s="45">
        <f t="shared" si="0"/>
        <v>0.4735574229691877</v>
      </c>
      <c r="F32" s="22"/>
      <c r="G32" s="45">
        <f t="shared" si="1"/>
        <v>0</v>
      </c>
      <c r="H32" s="45">
        <f t="shared" si="3"/>
        <v>0.4735574229691877</v>
      </c>
    </row>
    <row r="33" spans="1:8" s="12" customFormat="1" ht="12.75">
      <c r="A33" s="15" t="s">
        <v>69</v>
      </c>
      <c r="B33" s="13" t="s">
        <v>80</v>
      </c>
      <c r="C33" s="30">
        <v>13985</v>
      </c>
      <c r="D33" s="22">
        <v>13800</v>
      </c>
      <c r="E33" s="45">
        <f t="shared" si="0"/>
        <v>0.9867715409367179</v>
      </c>
      <c r="F33" s="22"/>
      <c r="G33" s="45">
        <f t="shared" si="1"/>
        <v>0</v>
      </c>
      <c r="H33" s="45">
        <f t="shared" si="3"/>
        <v>0.9867715409367179</v>
      </c>
    </row>
    <row r="34" spans="1:8" s="12" customFormat="1" ht="12.75">
      <c r="A34" s="15" t="s">
        <v>70</v>
      </c>
      <c r="B34" s="13" t="s">
        <v>81</v>
      </c>
      <c r="C34" s="30">
        <v>15170</v>
      </c>
      <c r="D34" s="22">
        <v>13737</v>
      </c>
      <c r="E34" s="45">
        <f t="shared" si="0"/>
        <v>0.9055372445616348</v>
      </c>
      <c r="F34" s="22"/>
      <c r="G34" s="45">
        <f t="shared" si="1"/>
        <v>0</v>
      </c>
      <c r="H34" s="45">
        <f t="shared" si="3"/>
        <v>0.9055372445616348</v>
      </c>
    </row>
    <row r="35" spans="1:8" s="12" customFormat="1" ht="12.75">
      <c r="A35" s="15" t="s">
        <v>71</v>
      </c>
      <c r="B35" s="13" t="s">
        <v>82</v>
      </c>
      <c r="C35" s="30">
        <v>7735</v>
      </c>
      <c r="D35" s="22">
        <v>4255</v>
      </c>
      <c r="E35" s="45">
        <f t="shared" si="0"/>
        <v>0.5500969618616678</v>
      </c>
      <c r="F35" s="22"/>
      <c r="G35" s="45">
        <f t="shared" si="1"/>
        <v>0</v>
      </c>
      <c r="H35" s="45">
        <f t="shared" si="3"/>
        <v>0.5500969618616678</v>
      </c>
    </row>
    <row r="36" spans="1:8" s="12" customFormat="1" ht="12.75">
      <c r="A36" s="15" t="s">
        <v>72</v>
      </c>
      <c r="B36" s="13" t="s">
        <v>83</v>
      </c>
      <c r="C36" s="30">
        <v>39627</v>
      </c>
      <c r="D36" s="22">
        <v>35990</v>
      </c>
      <c r="E36" s="45">
        <f t="shared" si="0"/>
        <v>0.9082191435132612</v>
      </c>
      <c r="F36" s="22"/>
      <c r="G36" s="45">
        <f t="shared" si="1"/>
        <v>0</v>
      </c>
      <c r="H36" s="45">
        <f t="shared" si="3"/>
        <v>0.9082191435132612</v>
      </c>
    </row>
    <row r="37" spans="1:8" s="12" customFormat="1" ht="12.75">
      <c r="A37" s="15" t="s">
        <v>73</v>
      </c>
      <c r="B37" s="13" t="s">
        <v>84</v>
      </c>
      <c r="C37" s="30">
        <v>9520</v>
      </c>
      <c r="D37" s="22">
        <v>2797</v>
      </c>
      <c r="E37" s="45">
        <f t="shared" si="0"/>
        <v>0.2938025210084034</v>
      </c>
      <c r="F37" s="22"/>
      <c r="G37" s="45">
        <f t="shared" si="1"/>
        <v>0</v>
      </c>
      <c r="H37" s="45">
        <f t="shared" si="3"/>
        <v>0.2938025210084034</v>
      </c>
    </row>
    <row r="38" spans="1:8" s="12" customFormat="1" ht="12.75">
      <c r="A38" s="15" t="s">
        <v>74</v>
      </c>
      <c r="B38" s="13" t="s">
        <v>85</v>
      </c>
      <c r="C38" s="30">
        <v>16243.5</v>
      </c>
      <c r="D38" s="22">
        <v>10329</v>
      </c>
      <c r="E38" s="45">
        <f t="shared" si="0"/>
        <v>0.6358851232800813</v>
      </c>
      <c r="F38" s="22"/>
      <c r="G38" s="45">
        <f t="shared" si="1"/>
        <v>0</v>
      </c>
      <c r="H38" s="45">
        <f t="shared" si="3"/>
        <v>0.6358851232800813</v>
      </c>
    </row>
    <row r="39" spans="1:8" s="12" customFormat="1" ht="12.75">
      <c r="A39" s="15" t="s">
        <v>75</v>
      </c>
      <c r="B39" s="13" t="s">
        <v>86</v>
      </c>
      <c r="C39" s="30">
        <v>3561.67</v>
      </c>
      <c r="D39" s="22">
        <v>787</v>
      </c>
      <c r="E39" s="45">
        <f t="shared" si="0"/>
        <v>0.22096376138159907</v>
      </c>
      <c r="F39" s="22"/>
      <c r="G39" s="45">
        <f t="shared" si="1"/>
        <v>0</v>
      </c>
      <c r="H39" s="45">
        <f>IF(C39&gt;0,(F39+D39)/C39,)</f>
        <v>0.22096376138159907</v>
      </c>
    </row>
    <row r="40" spans="1:8" s="12" customFormat="1" ht="12.75">
      <c r="A40" s="15" t="s">
        <v>27</v>
      </c>
      <c r="B40" s="13" t="s">
        <v>26</v>
      </c>
      <c r="C40" s="30">
        <v>34772.99</v>
      </c>
      <c r="D40" s="22">
        <v>31386</v>
      </c>
      <c r="E40" s="45">
        <f t="shared" si="0"/>
        <v>0.9025971019460794</v>
      </c>
      <c r="F40" s="22"/>
      <c r="G40" s="45">
        <f t="shared" si="1"/>
        <v>0</v>
      </c>
      <c r="H40" s="45">
        <f t="shared" si="3"/>
        <v>0.9025971019460794</v>
      </c>
    </row>
    <row r="41" spans="1:8" s="12" customFormat="1" ht="12.75">
      <c r="A41" s="15" t="s">
        <v>87</v>
      </c>
      <c r="B41" s="13" t="s">
        <v>90</v>
      </c>
      <c r="C41" s="30">
        <v>17800</v>
      </c>
      <c r="D41" s="22">
        <v>16071</v>
      </c>
      <c r="E41" s="45">
        <f t="shared" si="0"/>
        <v>0.9028651685393259</v>
      </c>
      <c r="F41" s="65"/>
      <c r="G41" s="45">
        <f t="shared" si="1"/>
        <v>0</v>
      </c>
      <c r="H41" s="45">
        <f t="shared" si="3"/>
        <v>0.9028651685393259</v>
      </c>
    </row>
    <row r="42" spans="1:8" s="12" customFormat="1" ht="12.75">
      <c r="A42" s="15" t="s">
        <v>88</v>
      </c>
      <c r="B42" s="13" t="s">
        <v>91</v>
      </c>
      <c r="C42" s="30">
        <v>2532.32</v>
      </c>
      <c r="D42" s="22">
        <v>2447</v>
      </c>
      <c r="E42" s="45">
        <f t="shared" si="0"/>
        <v>0.9663075756618437</v>
      </c>
      <c r="F42" s="22"/>
      <c r="G42" s="45">
        <f t="shared" si="1"/>
        <v>0</v>
      </c>
      <c r="H42" s="45">
        <f t="shared" si="3"/>
        <v>0.9663075756618437</v>
      </c>
    </row>
    <row r="43" spans="1:8" s="12" customFormat="1" ht="12.75" customHeight="1">
      <c r="A43" s="15" t="s">
        <v>89</v>
      </c>
      <c r="B43" s="13" t="s">
        <v>92</v>
      </c>
      <c r="C43" s="30">
        <v>8440.67</v>
      </c>
      <c r="D43" s="22">
        <v>7352</v>
      </c>
      <c r="E43" s="45">
        <f t="shared" si="0"/>
        <v>0.8710209023691248</v>
      </c>
      <c r="F43" s="22"/>
      <c r="G43" s="45">
        <f t="shared" si="1"/>
        <v>0</v>
      </c>
      <c r="H43" s="45">
        <f t="shared" si="3"/>
        <v>0.8710209023691248</v>
      </c>
    </row>
    <row r="44" spans="1:8" s="12" customFormat="1" ht="12.75" customHeight="1">
      <c r="A44" s="66" t="s">
        <v>111</v>
      </c>
      <c r="B44" s="67" t="s">
        <v>112</v>
      </c>
      <c r="C44" s="30">
        <v>6000</v>
      </c>
      <c r="D44" s="22">
        <v>5516</v>
      </c>
      <c r="E44" s="45">
        <f t="shared" si="0"/>
        <v>0.9193333333333333</v>
      </c>
      <c r="F44" s="22"/>
      <c r="G44" s="45">
        <f t="shared" si="1"/>
        <v>0</v>
      </c>
      <c r="H44" s="45">
        <f t="shared" si="3"/>
        <v>0.9193333333333333</v>
      </c>
    </row>
    <row r="45" spans="1:8" s="12" customFormat="1" ht="12.75">
      <c r="A45" s="15" t="s">
        <v>29</v>
      </c>
      <c r="B45" s="13" t="s">
        <v>28</v>
      </c>
      <c r="C45" s="30">
        <v>0</v>
      </c>
      <c r="D45" s="22"/>
      <c r="E45" s="45" t="str">
        <f t="shared" si="0"/>
        <v> </v>
      </c>
      <c r="F45" s="22"/>
      <c r="G45" s="45" t="str">
        <f t="shared" si="1"/>
        <v> </v>
      </c>
      <c r="H45" s="45">
        <f t="shared" si="3"/>
        <v>0</v>
      </c>
    </row>
    <row r="46" spans="1:8" s="12" customFormat="1" ht="12.75">
      <c r="A46" s="15" t="s">
        <v>30</v>
      </c>
      <c r="B46" s="13" t="s">
        <v>31</v>
      </c>
      <c r="C46" s="30">
        <v>36416.1</v>
      </c>
      <c r="D46" s="22">
        <v>245</v>
      </c>
      <c r="E46" s="45">
        <f t="shared" si="0"/>
        <v>0.006727793475962555</v>
      </c>
      <c r="F46" s="22">
        <v>13218</v>
      </c>
      <c r="G46" s="45">
        <f t="shared" si="1"/>
        <v>0.3629713231235635</v>
      </c>
      <c r="H46" s="45">
        <f t="shared" si="3"/>
        <v>0.36969911659952603</v>
      </c>
    </row>
    <row r="47" spans="1:8" s="12" customFormat="1" ht="12.75">
      <c r="A47" s="15" t="s">
        <v>93</v>
      </c>
      <c r="B47" s="13" t="s">
        <v>96</v>
      </c>
      <c r="C47" s="30">
        <v>4630</v>
      </c>
      <c r="D47" s="22">
        <v>245</v>
      </c>
      <c r="E47" s="45">
        <f t="shared" si="0"/>
        <v>0.052915766738660906</v>
      </c>
      <c r="F47" s="22"/>
      <c r="G47" s="45">
        <f t="shared" si="1"/>
        <v>0</v>
      </c>
      <c r="H47" s="45">
        <f t="shared" si="3"/>
        <v>0.052915766738660906</v>
      </c>
    </row>
    <row r="48" spans="1:8" s="12" customFormat="1" ht="12.75">
      <c r="A48" s="15" t="s">
        <v>94</v>
      </c>
      <c r="B48" s="13" t="s">
        <v>97</v>
      </c>
      <c r="C48" s="30">
        <v>2986.1</v>
      </c>
      <c r="D48" s="22"/>
      <c r="E48" s="45">
        <f t="shared" si="0"/>
        <v>0</v>
      </c>
      <c r="F48" s="22">
        <v>2846</v>
      </c>
      <c r="G48" s="45">
        <f t="shared" si="1"/>
        <v>0.9530826161213624</v>
      </c>
      <c r="H48" s="45">
        <f t="shared" si="3"/>
        <v>0.9530826161213624</v>
      </c>
    </row>
    <row r="49" spans="1:8" s="12" customFormat="1" ht="25.5">
      <c r="A49" s="15" t="s">
        <v>95</v>
      </c>
      <c r="B49" s="13" t="s">
        <v>98</v>
      </c>
      <c r="C49" s="30">
        <v>13800</v>
      </c>
      <c r="D49" s="22"/>
      <c r="E49" s="45">
        <f t="shared" si="0"/>
        <v>0</v>
      </c>
      <c r="F49" s="22">
        <v>6099</v>
      </c>
      <c r="G49" s="45">
        <f t="shared" si="1"/>
        <v>0.4419565217391304</v>
      </c>
      <c r="H49" s="45">
        <f t="shared" si="3"/>
        <v>0.4419565217391304</v>
      </c>
    </row>
    <row r="50" spans="1:8" s="12" customFormat="1" ht="12.75">
      <c r="A50" s="15" t="s">
        <v>117</v>
      </c>
      <c r="B50" s="13" t="s">
        <v>118</v>
      </c>
      <c r="C50" s="30">
        <v>15000</v>
      </c>
      <c r="D50" s="22"/>
      <c r="E50" s="45">
        <f t="shared" si="0"/>
        <v>0</v>
      </c>
      <c r="F50" s="22">
        <v>4273</v>
      </c>
      <c r="G50" s="45">
        <f t="shared" si="1"/>
        <v>0.28486666666666666</v>
      </c>
      <c r="H50" s="45">
        <f t="shared" si="3"/>
        <v>0.28486666666666666</v>
      </c>
    </row>
    <row r="51" spans="1:8" s="12" customFormat="1" ht="12.75">
      <c r="A51" s="14">
        <v>4</v>
      </c>
      <c r="B51" s="11" t="s">
        <v>32</v>
      </c>
      <c r="C51" s="29">
        <v>107100</v>
      </c>
      <c r="D51" s="21">
        <v>36400</v>
      </c>
      <c r="E51" s="44">
        <f t="shared" si="0"/>
        <v>0.33986928104575165</v>
      </c>
      <c r="F51" s="21"/>
      <c r="G51" s="44">
        <f t="shared" si="1"/>
        <v>0</v>
      </c>
      <c r="H51" s="44">
        <f t="shared" si="3"/>
        <v>0.33986928104575165</v>
      </c>
    </row>
    <row r="52" spans="1:8" s="12" customFormat="1" ht="12.75">
      <c r="A52" s="14" t="s">
        <v>99</v>
      </c>
      <c r="B52" s="11" t="s">
        <v>101</v>
      </c>
      <c r="C52" s="29">
        <v>71400</v>
      </c>
      <c r="D52" s="21">
        <v>36400</v>
      </c>
      <c r="E52" s="44">
        <f t="shared" si="0"/>
        <v>0.5098039215686274</v>
      </c>
      <c r="F52" s="21"/>
      <c r="G52" s="44">
        <f t="shared" si="1"/>
        <v>0</v>
      </c>
      <c r="H52" s="44">
        <f t="shared" si="3"/>
        <v>0.5098039215686274</v>
      </c>
    </row>
    <row r="53" spans="1:8" s="12" customFormat="1" ht="12.75">
      <c r="A53" s="14" t="s">
        <v>100</v>
      </c>
      <c r="B53" s="11" t="s">
        <v>102</v>
      </c>
      <c r="C53" s="29">
        <v>35700</v>
      </c>
      <c r="D53" s="21"/>
      <c r="E53" s="44">
        <f t="shared" si="0"/>
        <v>0</v>
      </c>
      <c r="F53" s="21"/>
      <c r="G53" s="44">
        <f t="shared" si="1"/>
        <v>0</v>
      </c>
      <c r="H53" s="44">
        <f t="shared" si="3"/>
        <v>0</v>
      </c>
    </row>
    <row r="54" spans="1:8" s="12" customFormat="1" ht="12.75">
      <c r="A54" s="14">
        <v>5</v>
      </c>
      <c r="B54" s="11" t="s">
        <v>33</v>
      </c>
      <c r="C54" s="29">
        <v>59500</v>
      </c>
      <c r="D54" s="21">
        <v>53156.99</v>
      </c>
      <c r="E54" s="44">
        <f t="shared" si="0"/>
        <v>0.8933947899159663</v>
      </c>
      <c r="F54" s="21">
        <v>3593</v>
      </c>
      <c r="G54" s="44">
        <f t="shared" si="1"/>
        <v>0.06038655462184874</v>
      </c>
      <c r="H54" s="44">
        <f t="shared" si="3"/>
        <v>0.953781344537815</v>
      </c>
    </row>
    <row r="55" spans="1:8" s="12" customFormat="1" ht="12.75">
      <c r="A55" s="15" t="s">
        <v>34</v>
      </c>
      <c r="B55" s="13" t="s">
        <v>35</v>
      </c>
      <c r="C55" s="30">
        <v>0</v>
      </c>
      <c r="D55" s="22"/>
      <c r="E55" s="45" t="str">
        <f aca="true" t="shared" si="4" ref="E55:E64">IF(C55&gt;0,D55/C55," ")</f>
        <v> </v>
      </c>
      <c r="F55" s="22"/>
      <c r="G55" s="45" t="str">
        <f t="shared" si="1"/>
        <v> </v>
      </c>
      <c r="H55" s="45">
        <f t="shared" si="3"/>
        <v>0</v>
      </c>
    </row>
    <row r="56" spans="1:8" s="12" customFormat="1" ht="12.75">
      <c r="A56" s="15" t="s">
        <v>36</v>
      </c>
      <c r="B56" s="13" t="s">
        <v>37</v>
      </c>
      <c r="C56" s="30">
        <v>59500</v>
      </c>
      <c r="D56" s="22">
        <v>53156.99</v>
      </c>
      <c r="E56" s="45">
        <f t="shared" si="4"/>
        <v>0.8933947899159663</v>
      </c>
      <c r="F56" s="22">
        <v>3593</v>
      </c>
      <c r="G56" s="45">
        <f aca="true" t="shared" si="5" ref="G56:G64">IF(C56&gt;0,F56/C56," ")</f>
        <v>0.06038655462184874</v>
      </c>
      <c r="H56" s="45">
        <f t="shared" si="3"/>
        <v>0.953781344537815</v>
      </c>
    </row>
    <row r="57" spans="1:8" s="12" customFormat="1" ht="12.75">
      <c r="A57" s="15" t="s">
        <v>103</v>
      </c>
      <c r="B57" s="13" t="s">
        <v>106</v>
      </c>
      <c r="C57" s="30">
        <v>28560</v>
      </c>
      <c r="D57" s="22">
        <v>24966.99</v>
      </c>
      <c r="E57" s="45">
        <f t="shared" si="4"/>
        <v>0.8741943277310925</v>
      </c>
      <c r="F57" s="22">
        <v>3593</v>
      </c>
      <c r="G57" s="45">
        <f t="shared" si="5"/>
        <v>0.12580532212885154</v>
      </c>
      <c r="H57" s="45">
        <f t="shared" si="3"/>
        <v>0.999999649859944</v>
      </c>
    </row>
    <row r="58" spans="1:8" s="12" customFormat="1" ht="12.75">
      <c r="A58" s="15" t="s">
        <v>104</v>
      </c>
      <c r="B58" s="13" t="s">
        <v>107</v>
      </c>
      <c r="C58" s="30">
        <v>13090</v>
      </c>
      <c r="D58" s="22">
        <v>11190</v>
      </c>
      <c r="E58" s="45">
        <f t="shared" si="4"/>
        <v>0.8548510313216195</v>
      </c>
      <c r="F58" s="22"/>
      <c r="G58" s="45">
        <f t="shared" si="5"/>
        <v>0</v>
      </c>
      <c r="H58" s="45">
        <f t="shared" si="3"/>
        <v>0.8548510313216195</v>
      </c>
    </row>
    <row r="59" spans="1:8" s="12" customFormat="1" ht="12.75">
      <c r="A59" s="15" t="s">
        <v>105</v>
      </c>
      <c r="B59" s="13" t="s">
        <v>108</v>
      </c>
      <c r="C59" s="30">
        <v>17850</v>
      </c>
      <c r="D59" s="22">
        <v>17000</v>
      </c>
      <c r="E59" s="45">
        <f t="shared" si="4"/>
        <v>0.9523809523809523</v>
      </c>
      <c r="F59" s="22"/>
      <c r="G59" s="45">
        <f t="shared" si="5"/>
        <v>0</v>
      </c>
      <c r="H59" s="45">
        <f t="shared" si="3"/>
        <v>0.9523809523809523</v>
      </c>
    </row>
    <row r="60" spans="1:10" ht="12.75">
      <c r="A60" s="15" t="s">
        <v>38</v>
      </c>
      <c r="B60" s="13" t="s">
        <v>39</v>
      </c>
      <c r="C60" s="31">
        <v>0</v>
      </c>
      <c r="D60" s="23"/>
      <c r="E60" s="45" t="str">
        <f t="shared" si="4"/>
        <v> </v>
      </c>
      <c r="F60" s="58"/>
      <c r="G60" s="45" t="str">
        <f t="shared" si="5"/>
        <v> </v>
      </c>
      <c r="H60" s="45">
        <f t="shared" si="3"/>
        <v>0</v>
      </c>
      <c r="J60"/>
    </row>
    <row r="61" spans="1:8" ht="12.75">
      <c r="A61" s="14">
        <v>6</v>
      </c>
      <c r="B61" s="11" t="s">
        <v>40</v>
      </c>
      <c r="C61" s="32">
        <v>0</v>
      </c>
      <c r="D61" s="21"/>
      <c r="E61" s="44" t="str">
        <f>IF(C61&gt;0,D61/C61," ")</f>
        <v> </v>
      </c>
      <c r="F61" s="21"/>
      <c r="G61" s="44" t="str">
        <f>IF(C61&gt;0,F61/C61," ")</f>
        <v> </v>
      </c>
      <c r="H61" s="44">
        <f t="shared" si="3"/>
        <v>0</v>
      </c>
    </row>
    <row r="62" spans="1:8" ht="12.75">
      <c r="A62" s="15" t="s">
        <v>41</v>
      </c>
      <c r="B62" s="13" t="s">
        <v>42</v>
      </c>
      <c r="C62" s="31">
        <v>0</v>
      </c>
      <c r="D62" s="23"/>
      <c r="E62" s="45" t="str">
        <f t="shared" si="4"/>
        <v> </v>
      </c>
      <c r="F62" s="23"/>
      <c r="G62" s="45" t="str">
        <f t="shared" si="5"/>
        <v> </v>
      </c>
      <c r="H62" s="45">
        <f t="shared" si="3"/>
        <v>0</v>
      </c>
    </row>
    <row r="63" spans="1:10" ht="12.75">
      <c r="A63" s="15" t="s">
        <v>43</v>
      </c>
      <c r="B63" s="13" t="s">
        <v>44</v>
      </c>
      <c r="C63" s="31">
        <v>0</v>
      </c>
      <c r="D63" s="23"/>
      <c r="E63" s="45" t="str">
        <f t="shared" si="4"/>
        <v> </v>
      </c>
      <c r="F63" s="23"/>
      <c r="G63" s="45" t="str">
        <f t="shared" si="5"/>
        <v> </v>
      </c>
      <c r="H63" s="45">
        <f t="shared" si="3"/>
        <v>0</v>
      </c>
      <c r="J63"/>
    </row>
    <row r="64" spans="1:8" ht="12.75">
      <c r="A64" s="15" t="s">
        <v>45</v>
      </c>
      <c r="B64" s="13" t="s">
        <v>46</v>
      </c>
      <c r="C64" s="33">
        <v>0</v>
      </c>
      <c r="D64" s="22"/>
      <c r="E64" s="45" t="str">
        <f t="shared" si="4"/>
        <v> </v>
      </c>
      <c r="F64" s="61"/>
      <c r="G64" s="45" t="str">
        <f t="shared" si="5"/>
        <v> </v>
      </c>
      <c r="H64" s="45">
        <f t="shared" si="3"/>
        <v>0</v>
      </c>
    </row>
    <row r="65" spans="1:8" s="8" customFormat="1" ht="25.5">
      <c r="A65" s="14">
        <v>7</v>
      </c>
      <c r="B65" s="11" t="s">
        <v>50</v>
      </c>
      <c r="C65" s="21">
        <f>SUM(C10+C25+C28+C51+C54)</f>
        <v>3266411.26</v>
      </c>
      <c r="D65" s="21">
        <v>1532306.99</v>
      </c>
      <c r="E65" s="59">
        <f>IF(C65&gt;0,D65/C65," ")</f>
        <v>0.469110246087016</v>
      </c>
      <c r="F65" s="21">
        <f>SUM(F10+F25+F28+F51+F54)</f>
        <v>554523</v>
      </c>
      <c r="G65" s="60">
        <f>IF(C65&gt;0,F65/C65," ")</f>
        <v>0.16976521198987052</v>
      </c>
      <c r="H65" s="44">
        <f t="shared" si="3"/>
        <v>0.6388754580768865</v>
      </c>
    </row>
    <row r="66" spans="1:8" ht="12.75">
      <c r="A66" s="14">
        <v>8</v>
      </c>
      <c r="B66" s="11" t="s">
        <v>47</v>
      </c>
      <c r="C66" s="34">
        <v>587954.03</v>
      </c>
      <c r="D66" s="62">
        <v>275816.2</v>
      </c>
      <c r="E66" s="44">
        <f>IF(C66&gt;0,D66/C66," ")</f>
        <v>0.4691118453597469</v>
      </c>
      <c r="F66" s="62">
        <v>99814.14</v>
      </c>
      <c r="G66" s="44">
        <f>IF(C66&gt;0,F66/C66," ")</f>
        <v>0.16976521106590595</v>
      </c>
      <c r="H66" s="44">
        <f t="shared" si="3"/>
        <v>0.6388770564256528</v>
      </c>
    </row>
    <row r="67" spans="1:8" ht="12.75">
      <c r="A67" s="19" t="s">
        <v>49</v>
      </c>
      <c r="B67" s="20" t="s">
        <v>40</v>
      </c>
      <c r="C67" s="35">
        <v>0</v>
      </c>
      <c r="D67" s="24"/>
      <c r="E67" s="44" t="str">
        <f>IF(C67&gt;0,D67/C67," ")</f>
        <v> </v>
      </c>
      <c r="F67" s="24"/>
      <c r="G67" s="44" t="str">
        <f>IF(C67&gt;0,F67/C67," ")</f>
        <v> </v>
      </c>
      <c r="H67" s="44">
        <f t="shared" si="3"/>
        <v>0</v>
      </c>
    </row>
    <row r="68" spans="1:8" ht="13.5" thickBot="1">
      <c r="A68" s="16">
        <v>10</v>
      </c>
      <c r="B68" s="17" t="s">
        <v>48</v>
      </c>
      <c r="C68" s="36">
        <v>3854365.29</v>
      </c>
      <c r="D68" s="25">
        <f>SUM(D10+D25+D28+D51+D54+D66)</f>
        <v>1808123.19</v>
      </c>
      <c r="E68" s="46">
        <f>IF(C68&gt;0,D68/C68," ")</f>
        <v>0.46911049004387434</v>
      </c>
      <c r="F68" s="25">
        <f>SUM(F10+F25+F28+F51+F54+F66)</f>
        <v>654337.14</v>
      </c>
      <c r="G68" s="46">
        <f>IF(C68&gt;0,F68/C68," ")</f>
        <v>0.16976521184892676</v>
      </c>
      <c r="H68" s="46">
        <f t="shared" si="3"/>
        <v>0.6388757018928012</v>
      </c>
    </row>
    <row r="69" spans="1:8" ht="14.25" customHeight="1">
      <c r="A69" s="2"/>
      <c r="B69" s="2"/>
      <c r="C69" s="37"/>
      <c r="D69" s="37"/>
      <c r="E69" s="47"/>
      <c r="F69" s="37"/>
      <c r="G69" s="53"/>
      <c r="H69" s="47"/>
    </row>
    <row r="70" spans="1:8" ht="12.75">
      <c r="A70" s="3" t="s">
        <v>0</v>
      </c>
      <c r="B70" s="63">
        <v>41178</v>
      </c>
      <c r="C70" s="38"/>
      <c r="D70" s="38"/>
      <c r="E70" s="47"/>
      <c r="F70" s="40"/>
      <c r="G70" s="54"/>
      <c r="H70" s="57"/>
    </row>
    <row r="71" ht="12.75"/>
    <row r="72" ht="12.75"/>
    <row r="73" ht="12.75"/>
    <row r="74" ht="12.75"/>
  </sheetData>
  <sheetProtection insertRows="0" selectLockedCells="1"/>
  <mergeCells count="8">
    <mergeCell ref="A4:H4"/>
    <mergeCell ref="C8:H8"/>
    <mergeCell ref="A8:B8"/>
    <mergeCell ref="A5:B5"/>
    <mergeCell ref="A6:B6"/>
    <mergeCell ref="A7:H7"/>
    <mergeCell ref="C5:H5"/>
    <mergeCell ref="C6:H6"/>
  </mergeCells>
  <conditionalFormatting sqref="H29:H68 H26:H27 H11:H24">
    <cfRule type="cellIs" priority="1" dxfId="0" operator="greaterThan" stopIfTrue="1">
      <formula>100</formula>
    </cfRule>
  </conditionalFormatting>
  <conditionalFormatting sqref="H25 H28 H10">
    <cfRule type="cellIs" priority="2" dxfId="0" operator="greaterThan" stopIfTrue="1">
      <formula>1</formula>
    </cfRule>
  </conditionalFormatting>
  <printOptions/>
  <pageMargins left="0.35433070866141736" right="0.4724409448818898" top="0.4330708661417323" bottom="0.7086614173228347" header="0.3937007874015748" footer="0.5118110236220472"/>
  <pageSetup horizontalDpi="600" verticalDpi="600" orientation="landscape" paperSize="9" r:id="rId5"/>
  <headerFooter alignWithMargins="0">
    <oddFooter>&amp;R&amp;8&amp;P / &amp;N</oddFooter>
  </headerFooter>
  <drawing r:id="rId4"/>
  <legacyDrawing r:id="rId3"/>
  <oleObjects>
    <oleObject progId="MSPhotoEd.3" shapeId="15929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jendrejasova</cp:lastModifiedBy>
  <cp:lastPrinted>2012-09-25T13:31:20Z</cp:lastPrinted>
  <dcterms:created xsi:type="dcterms:W3CDTF">2006-03-21T11:37:00Z</dcterms:created>
  <dcterms:modified xsi:type="dcterms:W3CDTF">2012-09-26T19:17:19Z</dcterms:modified>
  <cp:category/>
  <cp:version/>
  <cp:contentType/>
  <cp:contentStatus/>
</cp:coreProperties>
</file>